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eitplan" state="visible" r:id="rId4"/>
    <sheet sheetId="2" name="Anleitung" state="visible" r:id="rId5"/>
  </sheets>
  <definedNames>
    <definedName name="_xlnm.Print_Area" localSheetId="0">'Zeitplan'!$A1:$AL23</definedName>
  </definedNames>
  <calcPr calcId="171027" fullCalcOnLoad="1"/>
</workbook>
</file>

<file path=xl/sharedStrings.xml><?xml version="1.0" encoding="utf-8"?>
<sst xmlns="http://schemas.openxmlformats.org/spreadsheetml/2006/main" count="51" uniqueCount="40">
  <si>
    <t>Zeitplan für Bachelor- und Masterarbeit</t>
  </si>
  <si>
    <t>Tragen Sie nur Start- und Abgabedatum ein – alle Phasen werden automatisch berechnet. Die Anteile in Spalte C können Sie anpassen.</t>
  </si>
  <si>
    <t>Startdatum (Anmeldung der Arbeit)</t>
  </si>
  <si>
    <t>Abgabedatum</t>
  </si>
  <si>
    <t>Bearbeitungszeit</t>
  </si>
  <si>
    <t>Summe der Anteile</t>
  </si>
  <si>
    <t>Nr.</t>
  </si>
  <si>
    <t>Phase</t>
  </si>
  <si>
    <t>Anteil</t>
  </si>
  <si>
    <t>Start</t>
  </si>
  <si>
    <t>Ende</t>
  </si>
  <si>
    <t>Tage</t>
  </si>
  <si>
    <t>Status</t>
  </si>
  <si>
    <t>Notizen</t>
  </si>
  <si>
    <t>Thema und Forschungsfrage festlegen</t>
  </si>
  <si>
    <t>offen</t>
  </si>
  <si>
    <t>Literaturrecherche</t>
  </si>
  <si>
    <t>Exposé und Gliederung</t>
  </si>
  <si>
    <t>Theorieteil schreiben</t>
  </si>
  <si>
    <t>Methodik und Erhebung vorbereiten</t>
  </si>
  <si>
    <t>Datenerhebung</t>
  </si>
  <si>
    <t>Datenauswertung</t>
  </si>
  <si>
    <t>Ergebnisse und Diskussion schreiben</t>
  </si>
  <si>
    <t>Einleitung und Fazit schreiben</t>
  </si>
  <si>
    <t>Überarbeitung und Lektorat</t>
  </si>
  <si>
    <t>Formatierung, Druck und Puffer</t>
  </si>
  <si>
    <t>Tipp: Planen Sie für jede Phase etwas Puffer ein – Datenerhebung und Überarbeitung dauern fast immer länger als gedacht. Die Vorgaben Ihres Instituts haben Vorrang.</t>
  </si>
  <si>
    <t>Kostenlose Vorlage von abschlussarbeit-hilfe.de – Coaching &amp; Lektorat für Ihre Abschlussarbeit</t>
  </si>
  <si>
    <t>So nutzen Sie den Zeitplan</t>
  </si>
  <si>
    <t>1. Tragen Sie im Blatt „Zeitplan“ in die gelben Felder Ihr Startdatum und Ihr Abgabedatum ein.</t>
  </si>
  <si>
    <t>2. Start und Ende jeder Phase werden automatisch berechnet. Die blauen Balken zeigen, in welchen Wochen Sie an welcher Phase arbeiten.</t>
  </si>
  <si>
    <t>3. Passen Sie bei Bedarf die Anteile in Spalte C an, z. B. weniger Datenerhebung bei einer Literaturarbeit. Die Summe sollte 100 % ergeben.</t>
  </si>
  <si>
    <t>4. Setzen Sie in Spalte G den Status auf „in Arbeit“ oder „erledigt“ – die Zellen färben sich automatisch.</t>
  </si>
  <si>
    <t>5. Die aktuelle Woche ist in der Kopfzeile farbig markiert.</t>
  </si>
  <si>
    <t/>
  </si>
  <si>
    <t>Hinweise</t>
  </si>
  <si>
    <t>• Die Wochenübersicht reicht für 30 Wochen. Für längere Projekte wie eine Dissertation empfehlen wir eine Planung in Monaten.</t>
  </si>
  <si>
    <t>• Funktioniert in Microsoft Excel, LibreOffice Calc und Google Tabellen.</t>
  </si>
  <si>
    <t>• Die Vorlage ist ein Planungswerkzeug. Fristen und Vorgaben Ihrer Prüfungsordnung haben immer Vorrang.</t>
  </si>
  <si>
    <t>Mehr Anleitungen und Vorlagen: https://abschlussarbeit-hilfe.de/vorlagen/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</si>
</sst>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dd.mm"/>
  </numFmts>
  <fonts count="13" x14ac:knownFonts="1">
    <font>
      <color theme="1"/>
      <family val="2"/>
      <scheme val="minor"/>
      <sz val="11"/>
      <name val="Calibri"/>
    </font>
    <font>
      <b/>
      <color rgb="FF0B1530"/>
      <sz val="18"/>
      <name val="Calibri"/>
    </font>
    <font>
      <i/>
      <color rgb="FF5B6684"/>
      <sz val="10"/>
    </font>
    <font>
      <b/>
      <color rgb="FF0B1530"/>
    </font>
    <font>
      <b/>
      <sz val="12"/>
    </font>
    <font>
      <b/>
      <color rgb="FF1F6FD1"/>
    </font>
    <font>
      <b/>
    </font>
    <font>
      <i/>
      <color rgb="FF5B6684"/>
    </font>
    <font>
      <b/>
      <color rgb="FFFFFFFF"/>
      <sz val="10"/>
    </font>
    <font>
      <color rgb="FFFFFFFF"/>
      <sz val="1"/>
    </font>
    <font>
      <u/>
      <color rgb="FF1F6FD1"/>
      <sz val="10"/>
    </font>
    <font>
      <b/>
      <color rgb="FF0B1530"/>
      <sz val="14"/>
    </font>
    <font>
      <sz val="11"/>
    </font>
  </fonts>
  <fills count="5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0B1530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 style="thin">
        <color rgb="FF38B6FF"/>
      </left>
      <right style="thin">
        <color rgb="FF38B6FF"/>
      </right>
      <top style="thin">
        <color rgb="FF38B6FF"/>
      </top>
      <bottom style="thin">
        <color rgb="FF38B6FF"/>
      </bottom>
      <diagonal/>
    </border>
    <border>
      <left style="thin">
        <color rgb="FFD5DCEA"/>
      </left>
      <right style="thin">
        <color rgb="FFD5DCEA"/>
      </right>
      <top style="thin">
        <color rgb="FFD5DCEA"/>
      </top>
      <bottom style="thin">
        <color rgb="FFD5DC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2" borderId="1" xfId="0" applyNumberFormat="1" applyFont="1" applyFill="1" applyBorder="1" applyAlignment="1">
      <alignment horizontal="center"/>
    </xf>
    <xf numFmtId="0" fontId="5" fillId="0" borderId="0" xfId="0" applyFont="1"/>
    <xf numFmtId="9" fontId="6" fillId="0" borderId="0" xfId="0" applyNumberFormat="1" applyFont="1"/>
    <xf numFmtId="0" fontId="7" fillId="0" borderId="0" xfId="0" applyFont="1"/>
    <xf numFmtId="0" fontId="8" fillId="3" borderId="2" xfId="0" applyFont="1" applyFill="1" applyBorder="1" applyAlignment="1">
      <alignment vertical="center"/>
    </xf>
    <xf numFmtId="165" fontId="8" fillId="3" borderId="2" xfId="0" applyNumberFormat="1" applyFont="1" applyFill="1" applyBorder="1" applyAlignment="1">
      <alignment horizontal="center" vertical="bottom" textRotation="9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9" fontId="0" fillId="2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9" fillId="0" borderId="2" xfId="0" applyFont="1" applyBorder="1"/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16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4">
    <dxf>
      <font>
        <color rgb="FF38B6FF"/>
      </font>
      <fill>
        <patternFill patternType="solid">
          <bgColor rgb="FF38B6FF"/>
        </patternFill>
      </fill>
    </dxf>
    <dxf>
      <font>
        <b/>
        <color rgb="FF1F7A52"/>
      </font>
      <fill>
        <patternFill patternType="solid">
          <bgColor rgb="FFD6F2E4"/>
        </patternFill>
      </fill>
    </dxf>
    <dxf>
      <font>
        <b/>
        <color rgb="FF9A5B00"/>
      </font>
      <fill>
        <patternFill patternType="solid">
          <bgColor rgb="FFFFF1D6"/>
        </patternFill>
      </fill>
    </dxf>
    <dxf>
      <font>
        <b/>
        <color rgb="FF0B1530"/>
      </font>
      <fill>
        <patternFill patternType="solid">
          <bgColor rgb="FF38B6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bschlussarbeit-hilfe.de/vorlag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6FD1"/>
    <pageSetUpPr fitToPage="1"/>
  </sheetPr>
  <dimension ref="A1:AL23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8" customWidth="1"/>
    <col min="3" max="3" width="10" customWidth="1"/>
    <col min="4" max="5" width="12" customWidth="1"/>
    <col min="6" max="6" width="7" customWidth="1"/>
    <col min="7" max="7" width="13" customWidth="1"/>
    <col min="8" max="8" width="28" customWidth="1"/>
    <col min="9" max="38" width="4.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2:4" x14ac:dyDescent="0.25">
      <c r="B4" s="3" t="s">
        <v>2</v>
      </c>
      <c r="D4" s="4">
        <v>46320</v>
      </c>
    </row>
    <row r="5" spans="2:4" x14ac:dyDescent="0.25">
      <c r="B5" s="3" t="s">
        <v>3</v>
      </c>
      <c r="D5" s="4">
        <v>46403</v>
      </c>
    </row>
    <row r="6" spans="2:4" x14ac:dyDescent="0.25">
      <c r="B6" s="3" t="s">
        <v>4</v>
      </c>
      <c r="D6" s="5">
        <f>IF(D5&gt;D4,ROUND((D5-D4+1)/7,1)&amp;" Wochen ("&amp;(D5-D4+1)&amp;" Tage)","Abgabedatum prüfen")</f>
      </c>
    </row>
    <row r="7" spans="2:8" x14ac:dyDescent="0.25">
      <c r="B7" s="3" t="s">
        <v>5</v>
      </c>
      <c r="D7" s="6">
        <f>SUM(C10:C20)</f>
      </c>
      <c r="E7" s="7">
        <f>IF(ROUND(SUM(C10:C20),4)=1,"✓ passt","⚠ sollte 100 % ergeben")</f>
      </c>
      <c r="F7" s="7"/>
      <c r="G7" s="7"/>
      <c r="H7" s="7"/>
    </row>
    <row r="9" ht="42" customHeight="1" spans="1:38" x14ac:dyDescent="0.25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  <c r="I9" s="9">
        <f>$D$4+0</f>
      </c>
      <c r="J9" s="9">
        <f>$D$4+7</f>
      </c>
      <c r="K9" s="9">
        <f>$D$4+14</f>
      </c>
      <c r="L9" s="9">
        <f>$D$4+21</f>
      </c>
      <c r="M9" s="9">
        <f>$D$4+28</f>
      </c>
      <c r="N9" s="9">
        <f>$D$4+35</f>
      </c>
      <c r="O9" s="9">
        <f>$D$4+42</f>
      </c>
      <c r="P9" s="9">
        <f>$D$4+49</f>
      </c>
      <c r="Q9" s="9">
        <f>$D$4+56</f>
      </c>
      <c r="R9" s="9">
        <f>$D$4+63</f>
      </c>
      <c r="S9" s="9">
        <f>$D$4+70</f>
      </c>
      <c r="T9" s="9">
        <f>$D$4+77</f>
      </c>
      <c r="U9" s="9">
        <f>$D$4+84</f>
      </c>
      <c r="V9" s="9">
        <f>$D$4+91</f>
      </c>
      <c r="W9" s="9">
        <f>$D$4+98</f>
      </c>
      <c r="X9" s="9">
        <f>$D$4+105</f>
      </c>
      <c r="Y9" s="9">
        <f>$D$4+112</f>
      </c>
      <c r="Z9" s="9">
        <f>$D$4+119</f>
      </c>
      <c r="AA9" s="9">
        <f>$D$4+126</f>
      </c>
      <c r="AB9" s="9">
        <f>$D$4+133</f>
      </c>
      <c r="AC9" s="9">
        <f>$D$4+140</f>
      </c>
      <c r="AD9" s="9">
        <f>$D$4+147</f>
      </c>
      <c r="AE9" s="9">
        <f>$D$4+154</f>
      </c>
      <c r="AF9" s="9">
        <f>$D$4+161</f>
      </c>
      <c r="AG9" s="9">
        <f>$D$4+168</f>
      </c>
      <c r="AH9" s="9">
        <f>$D$4+175</f>
      </c>
      <c r="AI9" s="9">
        <f>$D$4+182</f>
      </c>
      <c r="AJ9" s="9">
        <f>$D$4+189</f>
      </c>
      <c r="AK9" s="9">
        <f>$D$4+196</f>
      </c>
      <c r="AL9" s="9">
        <f>$D$4+203</f>
      </c>
    </row>
    <row r="10" ht="22" customHeight="1" spans="1:38" x14ac:dyDescent="0.25">
      <c r="A10" s="10">
        <v>1</v>
      </c>
      <c r="B10" s="11" t="s">
        <v>14</v>
      </c>
      <c r="C10" s="12">
        <v>0.05</v>
      </c>
      <c r="D10" s="13">
        <f>$D$4</f>
      </c>
      <c r="E10" s="13">
        <f>MAX(D10,$D$4+ROUND(($D$5-$D$4+1)*SUM($C$10:C10)/SUM($C$10:$C$20),0)-1)</f>
      </c>
      <c r="F10" s="10">
        <f>E10-D10+1</f>
      </c>
      <c r="G10" s="10" t="s">
        <v>15</v>
      </c>
      <c r="H10" s="14"/>
      <c r="I10" s="15">
        <f>IF(AND(I$9&lt;=$E10,I$9+6&gt;=$D10),1,"")</f>
      </c>
      <c r="J10" s="15">
        <f>IF(AND(J$9&lt;=$E10,J$9+6&gt;=$D10),1,"")</f>
      </c>
      <c r="K10" s="15">
        <f>IF(AND(K$9&lt;=$E10,K$9+6&gt;=$D10),1,"")</f>
      </c>
      <c r="L10" s="15">
        <f>IF(AND(L$9&lt;=$E10,L$9+6&gt;=$D10),1,"")</f>
      </c>
      <c r="M10" s="15">
        <f>IF(AND(M$9&lt;=$E10,M$9+6&gt;=$D10),1,"")</f>
      </c>
      <c r="N10" s="15">
        <f>IF(AND(N$9&lt;=$E10,N$9+6&gt;=$D10),1,"")</f>
      </c>
      <c r="O10" s="15">
        <f>IF(AND(O$9&lt;=$E10,O$9+6&gt;=$D10),1,"")</f>
      </c>
      <c r="P10" s="15">
        <f>IF(AND(P$9&lt;=$E10,P$9+6&gt;=$D10),1,"")</f>
      </c>
      <c r="Q10" s="15">
        <f>IF(AND(Q$9&lt;=$E10,Q$9+6&gt;=$D10),1,"")</f>
      </c>
      <c r="R10" s="15">
        <f>IF(AND(R$9&lt;=$E10,R$9+6&gt;=$D10),1,"")</f>
      </c>
      <c r="S10" s="15">
        <f>IF(AND(S$9&lt;=$E10,S$9+6&gt;=$D10),1,"")</f>
      </c>
      <c r="T10" s="15">
        <f>IF(AND(T$9&lt;=$E10,T$9+6&gt;=$D10),1,"")</f>
      </c>
      <c r="U10" s="15">
        <f>IF(AND(U$9&lt;=$E10,U$9+6&gt;=$D10),1,"")</f>
      </c>
      <c r="V10" s="15">
        <f>IF(AND(V$9&lt;=$E10,V$9+6&gt;=$D10),1,"")</f>
      </c>
      <c r="W10" s="15">
        <f>IF(AND(W$9&lt;=$E10,W$9+6&gt;=$D10),1,"")</f>
      </c>
      <c r="X10" s="15">
        <f>IF(AND(X$9&lt;=$E10,X$9+6&gt;=$D10),1,"")</f>
      </c>
      <c r="Y10" s="15">
        <f>IF(AND(Y$9&lt;=$E10,Y$9+6&gt;=$D10),1,"")</f>
      </c>
      <c r="Z10" s="15">
        <f>IF(AND(Z$9&lt;=$E10,Z$9+6&gt;=$D10),1,"")</f>
      </c>
      <c r="AA10" s="15">
        <f>IF(AND(AA$9&lt;=$E10,AA$9+6&gt;=$D10),1,"")</f>
      </c>
      <c r="AB10" s="15">
        <f>IF(AND(AB$9&lt;=$E10,AB$9+6&gt;=$D10),1,"")</f>
      </c>
      <c r="AC10" s="15">
        <f>IF(AND(AC$9&lt;=$E10,AC$9+6&gt;=$D10),1,"")</f>
      </c>
      <c r="AD10" s="15">
        <f>IF(AND(AD$9&lt;=$E10,AD$9+6&gt;=$D10),1,"")</f>
      </c>
      <c r="AE10" s="15">
        <f>IF(AND(AE$9&lt;=$E10,AE$9+6&gt;=$D10),1,"")</f>
      </c>
      <c r="AF10" s="15">
        <f>IF(AND(AF$9&lt;=$E10,AF$9+6&gt;=$D10),1,"")</f>
      </c>
      <c r="AG10" s="15">
        <f>IF(AND(AG$9&lt;=$E10,AG$9+6&gt;=$D10),1,"")</f>
      </c>
      <c r="AH10" s="15">
        <f>IF(AND(AH$9&lt;=$E10,AH$9+6&gt;=$D10),1,"")</f>
      </c>
      <c r="AI10" s="15">
        <f>IF(AND(AI$9&lt;=$E10,AI$9+6&gt;=$D10),1,"")</f>
      </c>
      <c r="AJ10" s="15">
        <f>IF(AND(AJ$9&lt;=$E10,AJ$9+6&gt;=$D10),1,"")</f>
      </c>
      <c r="AK10" s="15">
        <f>IF(AND(AK$9&lt;=$E10,AK$9+6&gt;=$D10),1,"")</f>
      </c>
      <c r="AL10" s="15">
        <f>IF(AND(AL$9&lt;=$E10,AL$9+6&gt;=$D10),1,"")</f>
      </c>
    </row>
    <row r="11" ht="22" customHeight="1" spans="1:38" x14ac:dyDescent="0.25">
      <c r="A11" s="16">
        <v>2</v>
      </c>
      <c r="B11" s="17" t="s">
        <v>16</v>
      </c>
      <c r="C11" s="12">
        <v>0.1</v>
      </c>
      <c r="D11" s="18">
        <f>E10+1</f>
      </c>
      <c r="E11" s="18">
        <f>MAX(D11,$D$4+ROUND(($D$5-$D$4+1)*SUM($C$10:C11)/SUM($C$10:$C$20),0)-1)</f>
      </c>
      <c r="F11" s="16">
        <f>E11-D11+1</f>
      </c>
      <c r="G11" s="16" t="s">
        <v>15</v>
      </c>
      <c r="H11" s="19"/>
      <c r="I11" s="15">
        <f>IF(AND(I$9&lt;=$E11,I$9+6&gt;=$D11),1,"")</f>
      </c>
      <c r="J11" s="15">
        <f>IF(AND(J$9&lt;=$E11,J$9+6&gt;=$D11),1,"")</f>
      </c>
      <c r="K11" s="15">
        <f>IF(AND(K$9&lt;=$E11,K$9+6&gt;=$D11),1,"")</f>
      </c>
      <c r="L11" s="15">
        <f>IF(AND(L$9&lt;=$E11,L$9+6&gt;=$D11),1,"")</f>
      </c>
      <c r="M11" s="15">
        <f>IF(AND(M$9&lt;=$E11,M$9+6&gt;=$D11),1,"")</f>
      </c>
      <c r="N11" s="15">
        <f>IF(AND(N$9&lt;=$E11,N$9+6&gt;=$D11),1,"")</f>
      </c>
      <c r="O11" s="15">
        <f>IF(AND(O$9&lt;=$E11,O$9+6&gt;=$D11),1,"")</f>
      </c>
      <c r="P11" s="15">
        <f>IF(AND(P$9&lt;=$E11,P$9+6&gt;=$D11),1,"")</f>
      </c>
      <c r="Q11" s="15">
        <f>IF(AND(Q$9&lt;=$E11,Q$9+6&gt;=$D11),1,"")</f>
      </c>
      <c r="R11" s="15">
        <f>IF(AND(R$9&lt;=$E11,R$9+6&gt;=$D11),1,"")</f>
      </c>
      <c r="S11" s="15">
        <f>IF(AND(S$9&lt;=$E11,S$9+6&gt;=$D11),1,"")</f>
      </c>
      <c r="T11" s="15">
        <f>IF(AND(T$9&lt;=$E11,T$9+6&gt;=$D11),1,"")</f>
      </c>
      <c r="U11" s="15">
        <f>IF(AND(U$9&lt;=$E11,U$9+6&gt;=$D11),1,"")</f>
      </c>
      <c r="V11" s="15">
        <f>IF(AND(V$9&lt;=$E11,V$9+6&gt;=$D11),1,"")</f>
      </c>
      <c r="W11" s="15">
        <f>IF(AND(W$9&lt;=$E11,W$9+6&gt;=$D11),1,"")</f>
      </c>
      <c r="X11" s="15">
        <f>IF(AND(X$9&lt;=$E11,X$9+6&gt;=$D11),1,"")</f>
      </c>
      <c r="Y11" s="15">
        <f>IF(AND(Y$9&lt;=$E11,Y$9+6&gt;=$D11),1,"")</f>
      </c>
      <c r="Z11" s="15">
        <f>IF(AND(Z$9&lt;=$E11,Z$9+6&gt;=$D11),1,"")</f>
      </c>
      <c r="AA11" s="15">
        <f>IF(AND(AA$9&lt;=$E11,AA$9+6&gt;=$D11),1,"")</f>
      </c>
      <c r="AB11" s="15">
        <f>IF(AND(AB$9&lt;=$E11,AB$9+6&gt;=$D11),1,"")</f>
      </c>
      <c r="AC11" s="15">
        <f>IF(AND(AC$9&lt;=$E11,AC$9+6&gt;=$D11),1,"")</f>
      </c>
      <c r="AD11" s="15">
        <f>IF(AND(AD$9&lt;=$E11,AD$9+6&gt;=$D11),1,"")</f>
      </c>
      <c r="AE11" s="15">
        <f>IF(AND(AE$9&lt;=$E11,AE$9+6&gt;=$D11),1,"")</f>
      </c>
      <c r="AF11" s="15">
        <f>IF(AND(AF$9&lt;=$E11,AF$9+6&gt;=$D11),1,"")</f>
      </c>
      <c r="AG11" s="15">
        <f>IF(AND(AG$9&lt;=$E11,AG$9+6&gt;=$D11),1,"")</f>
      </c>
      <c r="AH11" s="15">
        <f>IF(AND(AH$9&lt;=$E11,AH$9+6&gt;=$D11),1,"")</f>
      </c>
      <c r="AI11" s="15">
        <f>IF(AND(AI$9&lt;=$E11,AI$9+6&gt;=$D11),1,"")</f>
      </c>
      <c r="AJ11" s="15">
        <f>IF(AND(AJ$9&lt;=$E11,AJ$9+6&gt;=$D11),1,"")</f>
      </c>
      <c r="AK11" s="15">
        <f>IF(AND(AK$9&lt;=$E11,AK$9+6&gt;=$D11),1,"")</f>
      </c>
      <c r="AL11" s="15">
        <f>IF(AND(AL$9&lt;=$E11,AL$9+6&gt;=$D11),1,"")</f>
      </c>
    </row>
    <row r="12" ht="22" customHeight="1" spans="1:38" x14ac:dyDescent="0.25">
      <c r="A12" s="10">
        <v>3</v>
      </c>
      <c r="B12" s="11" t="s">
        <v>17</v>
      </c>
      <c r="C12" s="12">
        <v>0.05</v>
      </c>
      <c r="D12" s="13">
        <f>E11+1</f>
      </c>
      <c r="E12" s="13">
        <f>MAX(D12,$D$4+ROUND(($D$5-$D$4+1)*SUM($C$10:C12)/SUM($C$10:$C$20),0)-1)</f>
      </c>
      <c r="F12" s="10">
        <f>E12-D12+1</f>
      </c>
      <c r="G12" s="10" t="s">
        <v>15</v>
      </c>
      <c r="H12" s="14"/>
      <c r="I12" s="15">
        <f>IF(AND(I$9&lt;=$E12,I$9+6&gt;=$D12),1,"")</f>
      </c>
      <c r="J12" s="15">
        <f>IF(AND(J$9&lt;=$E12,J$9+6&gt;=$D12),1,"")</f>
      </c>
      <c r="K12" s="15">
        <f>IF(AND(K$9&lt;=$E12,K$9+6&gt;=$D12),1,"")</f>
      </c>
      <c r="L12" s="15">
        <f>IF(AND(L$9&lt;=$E12,L$9+6&gt;=$D12),1,"")</f>
      </c>
      <c r="M12" s="15">
        <f>IF(AND(M$9&lt;=$E12,M$9+6&gt;=$D12),1,"")</f>
      </c>
      <c r="N12" s="15">
        <f>IF(AND(N$9&lt;=$E12,N$9+6&gt;=$D12),1,"")</f>
      </c>
      <c r="O12" s="15">
        <f>IF(AND(O$9&lt;=$E12,O$9+6&gt;=$D12),1,"")</f>
      </c>
      <c r="P12" s="15">
        <f>IF(AND(P$9&lt;=$E12,P$9+6&gt;=$D12),1,"")</f>
      </c>
      <c r="Q12" s="15">
        <f>IF(AND(Q$9&lt;=$E12,Q$9+6&gt;=$D12),1,"")</f>
      </c>
      <c r="R12" s="15">
        <f>IF(AND(R$9&lt;=$E12,R$9+6&gt;=$D12),1,"")</f>
      </c>
      <c r="S12" s="15">
        <f>IF(AND(S$9&lt;=$E12,S$9+6&gt;=$D12),1,"")</f>
      </c>
      <c r="T12" s="15">
        <f>IF(AND(T$9&lt;=$E12,T$9+6&gt;=$D12),1,"")</f>
      </c>
      <c r="U12" s="15">
        <f>IF(AND(U$9&lt;=$E12,U$9+6&gt;=$D12),1,"")</f>
      </c>
      <c r="V12" s="15">
        <f>IF(AND(V$9&lt;=$E12,V$9+6&gt;=$D12),1,"")</f>
      </c>
      <c r="W12" s="15">
        <f>IF(AND(W$9&lt;=$E12,W$9+6&gt;=$D12),1,"")</f>
      </c>
      <c r="X12" s="15">
        <f>IF(AND(X$9&lt;=$E12,X$9+6&gt;=$D12),1,"")</f>
      </c>
      <c r="Y12" s="15">
        <f>IF(AND(Y$9&lt;=$E12,Y$9+6&gt;=$D12),1,"")</f>
      </c>
      <c r="Z12" s="15">
        <f>IF(AND(Z$9&lt;=$E12,Z$9+6&gt;=$D12),1,"")</f>
      </c>
      <c r="AA12" s="15">
        <f>IF(AND(AA$9&lt;=$E12,AA$9+6&gt;=$D12),1,"")</f>
      </c>
      <c r="AB12" s="15">
        <f>IF(AND(AB$9&lt;=$E12,AB$9+6&gt;=$D12),1,"")</f>
      </c>
      <c r="AC12" s="15">
        <f>IF(AND(AC$9&lt;=$E12,AC$9+6&gt;=$D12),1,"")</f>
      </c>
      <c r="AD12" s="15">
        <f>IF(AND(AD$9&lt;=$E12,AD$9+6&gt;=$D12),1,"")</f>
      </c>
      <c r="AE12" s="15">
        <f>IF(AND(AE$9&lt;=$E12,AE$9+6&gt;=$D12),1,"")</f>
      </c>
      <c r="AF12" s="15">
        <f>IF(AND(AF$9&lt;=$E12,AF$9+6&gt;=$D12),1,"")</f>
      </c>
      <c r="AG12" s="15">
        <f>IF(AND(AG$9&lt;=$E12,AG$9+6&gt;=$D12),1,"")</f>
      </c>
      <c r="AH12" s="15">
        <f>IF(AND(AH$9&lt;=$E12,AH$9+6&gt;=$D12),1,"")</f>
      </c>
      <c r="AI12" s="15">
        <f>IF(AND(AI$9&lt;=$E12,AI$9+6&gt;=$D12),1,"")</f>
      </c>
      <c r="AJ12" s="15">
        <f>IF(AND(AJ$9&lt;=$E12,AJ$9+6&gt;=$D12),1,"")</f>
      </c>
      <c r="AK12" s="15">
        <f>IF(AND(AK$9&lt;=$E12,AK$9+6&gt;=$D12),1,"")</f>
      </c>
      <c r="AL12" s="15">
        <f>IF(AND(AL$9&lt;=$E12,AL$9+6&gt;=$D12),1,"")</f>
      </c>
    </row>
    <row r="13" ht="22" customHeight="1" spans="1:38" x14ac:dyDescent="0.25">
      <c r="A13" s="16">
        <v>4</v>
      </c>
      <c r="B13" s="17" t="s">
        <v>18</v>
      </c>
      <c r="C13" s="12">
        <v>0.15</v>
      </c>
      <c r="D13" s="18">
        <f>E12+1</f>
      </c>
      <c r="E13" s="18">
        <f>MAX(D13,$D$4+ROUND(($D$5-$D$4+1)*SUM($C$10:C13)/SUM($C$10:$C$20),0)-1)</f>
      </c>
      <c r="F13" s="16">
        <f>E13-D13+1</f>
      </c>
      <c r="G13" s="16" t="s">
        <v>15</v>
      </c>
      <c r="H13" s="19"/>
      <c r="I13" s="15">
        <f>IF(AND(I$9&lt;=$E13,I$9+6&gt;=$D13),1,"")</f>
      </c>
      <c r="J13" s="15">
        <f>IF(AND(J$9&lt;=$E13,J$9+6&gt;=$D13),1,"")</f>
      </c>
      <c r="K13" s="15">
        <f>IF(AND(K$9&lt;=$E13,K$9+6&gt;=$D13),1,"")</f>
      </c>
      <c r="L13" s="15">
        <f>IF(AND(L$9&lt;=$E13,L$9+6&gt;=$D13),1,"")</f>
      </c>
      <c r="M13" s="15">
        <f>IF(AND(M$9&lt;=$E13,M$9+6&gt;=$D13),1,"")</f>
      </c>
      <c r="N13" s="15">
        <f>IF(AND(N$9&lt;=$E13,N$9+6&gt;=$D13),1,"")</f>
      </c>
      <c r="O13" s="15">
        <f>IF(AND(O$9&lt;=$E13,O$9+6&gt;=$D13),1,"")</f>
      </c>
      <c r="P13" s="15">
        <f>IF(AND(P$9&lt;=$E13,P$9+6&gt;=$D13),1,"")</f>
      </c>
      <c r="Q13" s="15">
        <f>IF(AND(Q$9&lt;=$E13,Q$9+6&gt;=$D13),1,"")</f>
      </c>
      <c r="R13" s="15">
        <f>IF(AND(R$9&lt;=$E13,R$9+6&gt;=$D13),1,"")</f>
      </c>
      <c r="S13" s="15">
        <f>IF(AND(S$9&lt;=$E13,S$9+6&gt;=$D13),1,"")</f>
      </c>
      <c r="T13" s="15">
        <f>IF(AND(T$9&lt;=$E13,T$9+6&gt;=$D13),1,"")</f>
      </c>
      <c r="U13" s="15">
        <f>IF(AND(U$9&lt;=$E13,U$9+6&gt;=$D13),1,"")</f>
      </c>
      <c r="V13" s="15">
        <f>IF(AND(V$9&lt;=$E13,V$9+6&gt;=$D13),1,"")</f>
      </c>
      <c r="W13" s="15">
        <f>IF(AND(W$9&lt;=$E13,W$9+6&gt;=$D13),1,"")</f>
      </c>
      <c r="X13" s="15">
        <f>IF(AND(X$9&lt;=$E13,X$9+6&gt;=$D13),1,"")</f>
      </c>
      <c r="Y13" s="15">
        <f>IF(AND(Y$9&lt;=$E13,Y$9+6&gt;=$D13),1,"")</f>
      </c>
      <c r="Z13" s="15">
        <f>IF(AND(Z$9&lt;=$E13,Z$9+6&gt;=$D13),1,"")</f>
      </c>
      <c r="AA13" s="15">
        <f>IF(AND(AA$9&lt;=$E13,AA$9+6&gt;=$D13),1,"")</f>
      </c>
      <c r="AB13" s="15">
        <f>IF(AND(AB$9&lt;=$E13,AB$9+6&gt;=$D13),1,"")</f>
      </c>
      <c r="AC13" s="15">
        <f>IF(AND(AC$9&lt;=$E13,AC$9+6&gt;=$D13),1,"")</f>
      </c>
      <c r="AD13" s="15">
        <f>IF(AND(AD$9&lt;=$E13,AD$9+6&gt;=$D13),1,"")</f>
      </c>
      <c r="AE13" s="15">
        <f>IF(AND(AE$9&lt;=$E13,AE$9+6&gt;=$D13),1,"")</f>
      </c>
      <c r="AF13" s="15">
        <f>IF(AND(AF$9&lt;=$E13,AF$9+6&gt;=$D13),1,"")</f>
      </c>
      <c r="AG13" s="15">
        <f>IF(AND(AG$9&lt;=$E13,AG$9+6&gt;=$D13),1,"")</f>
      </c>
      <c r="AH13" s="15">
        <f>IF(AND(AH$9&lt;=$E13,AH$9+6&gt;=$D13),1,"")</f>
      </c>
      <c r="AI13" s="15">
        <f>IF(AND(AI$9&lt;=$E13,AI$9+6&gt;=$D13),1,"")</f>
      </c>
      <c r="AJ13" s="15">
        <f>IF(AND(AJ$9&lt;=$E13,AJ$9+6&gt;=$D13),1,"")</f>
      </c>
      <c r="AK13" s="15">
        <f>IF(AND(AK$9&lt;=$E13,AK$9+6&gt;=$D13),1,"")</f>
      </c>
      <c r="AL13" s="15">
        <f>IF(AND(AL$9&lt;=$E13,AL$9+6&gt;=$D13),1,"")</f>
      </c>
    </row>
    <row r="14" ht="22" customHeight="1" spans="1:38" x14ac:dyDescent="0.25">
      <c r="A14" s="10">
        <v>5</v>
      </c>
      <c r="B14" s="11" t="s">
        <v>19</v>
      </c>
      <c r="C14" s="12">
        <v>0.1</v>
      </c>
      <c r="D14" s="13">
        <f>E13+1</f>
      </c>
      <c r="E14" s="13">
        <f>MAX(D14,$D$4+ROUND(($D$5-$D$4+1)*SUM($C$10:C14)/SUM($C$10:$C$20),0)-1)</f>
      </c>
      <c r="F14" s="10">
        <f>E14-D14+1</f>
      </c>
      <c r="G14" s="10" t="s">
        <v>15</v>
      </c>
      <c r="H14" s="14"/>
      <c r="I14" s="15">
        <f>IF(AND(I$9&lt;=$E14,I$9+6&gt;=$D14),1,"")</f>
      </c>
      <c r="J14" s="15">
        <f>IF(AND(J$9&lt;=$E14,J$9+6&gt;=$D14),1,"")</f>
      </c>
      <c r="K14" s="15">
        <f>IF(AND(K$9&lt;=$E14,K$9+6&gt;=$D14),1,"")</f>
      </c>
      <c r="L14" s="15">
        <f>IF(AND(L$9&lt;=$E14,L$9+6&gt;=$D14),1,"")</f>
      </c>
      <c r="M14" s="15">
        <f>IF(AND(M$9&lt;=$E14,M$9+6&gt;=$D14),1,"")</f>
      </c>
      <c r="N14" s="15">
        <f>IF(AND(N$9&lt;=$E14,N$9+6&gt;=$D14),1,"")</f>
      </c>
      <c r="O14" s="15">
        <f>IF(AND(O$9&lt;=$E14,O$9+6&gt;=$D14),1,"")</f>
      </c>
      <c r="P14" s="15">
        <f>IF(AND(P$9&lt;=$E14,P$9+6&gt;=$D14),1,"")</f>
      </c>
      <c r="Q14" s="15">
        <f>IF(AND(Q$9&lt;=$E14,Q$9+6&gt;=$D14),1,"")</f>
      </c>
      <c r="R14" s="15">
        <f>IF(AND(R$9&lt;=$E14,R$9+6&gt;=$D14),1,"")</f>
      </c>
      <c r="S14" s="15">
        <f>IF(AND(S$9&lt;=$E14,S$9+6&gt;=$D14),1,"")</f>
      </c>
      <c r="T14" s="15">
        <f>IF(AND(T$9&lt;=$E14,T$9+6&gt;=$D14),1,"")</f>
      </c>
      <c r="U14" s="15">
        <f>IF(AND(U$9&lt;=$E14,U$9+6&gt;=$D14),1,"")</f>
      </c>
      <c r="V14" s="15">
        <f>IF(AND(V$9&lt;=$E14,V$9+6&gt;=$D14),1,"")</f>
      </c>
      <c r="W14" s="15">
        <f>IF(AND(W$9&lt;=$E14,W$9+6&gt;=$D14),1,"")</f>
      </c>
      <c r="X14" s="15">
        <f>IF(AND(X$9&lt;=$E14,X$9+6&gt;=$D14),1,"")</f>
      </c>
      <c r="Y14" s="15">
        <f>IF(AND(Y$9&lt;=$E14,Y$9+6&gt;=$D14),1,"")</f>
      </c>
      <c r="Z14" s="15">
        <f>IF(AND(Z$9&lt;=$E14,Z$9+6&gt;=$D14),1,"")</f>
      </c>
      <c r="AA14" s="15">
        <f>IF(AND(AA$9&lt;=$E14,AA$9+6&gt;=$D14),1,"")</f>
      </c>
      <c r="AB14" s="15">
        <f>IF(AND(AB$9&lt;=$E14,AB$9+6&gt;=$D14),1,"")</f>
      </c>
      <c r="AC14" s="15">
        <f>IF(AND(AC$9&lt;=$E14,AC$9+6&gt;=$D14),1,"")</f>
      </c>
      <c r="AD14" s="15">
        <f>IF(AND(AD$9&lt;=$E14,AD$9+6&gt;=$D14),1,"")</f>
      </c>
      <c r="AE14" s="15">
        <f>IF(AND(AE$9&lt;=$E14,AE$9+6&gt;=$D14),1,"")</f>
      </c>
      <c r="AF14" s="15">
        <f>IF(AND(AF$9&lt;=$E14,AF$9+6&gt;=$D14),1,"")</f>
      </c>
      <c r="AG14" s="15">
        <f>IF(AND(AG$9&lt;=$E14,AG$9+6&gt;=$D14),1,"")</f>
      </c>
      <c r="AH14" s="15">
        <f>IF(AND(AH$9&lt;=$E14,AH$9+6&gt;=$D14),1,"")</f>
      </c>
      <c r="AI14" s="15">
        <f>IF(AND(AI$9&lt;=$E14,AI$9+6&gt;=$D14),1,"")</f>
      </c>
      <c r="AJ14" s="15">
        <f>IF(AND(AJ$9&lt;=$E14,AJ$9+6&gt;=$D14),1,"")</f>
      </c>
      <c r="AK14" s="15">
        <f>IF(AND(AK$9&lt;=$E14,AK$9+6&gt;=$D14),1,"")</f>
      </c>
      <c r="AL14" s="15">
        <f>IF(AND(AL$9&lt;=$E14,AL$9+6&gt;=$D14),1,"")</f>
      </c>
    </row>
    <row r="15" ht="22" customHeight="1" spans="1:38" x14ac:dyDescent="0.25">
      <c r="A15" s="16">
        <v>6</v>
      </c>
      <c r="B15" s="17" t="s">
        <v>20</v>
      </c>
      <c r="C15" s="12">
        <v>0.15</v>
      </c>
      <c r="D15" s="18">
        <f>E14+1</f>
      </c>
      <c r="E15" s="18">
        <f>MAX(D15,$D$4+ROUND(($D$5-$D$4+1)*SUM($C$10:C15)/SUM($C$10:$C$20),0)-1)</f>
      </c>
      <c r="F15" s="16">
        <f>E15-D15+1</f>
      </c>
      <c r="G15" s="16" t="s">
        <v>15</v>
      </c>
      <c r="H15" s="19"/>
      <c r="I15" s="15">
        <f>IF(AND(I$9&lt;=$E15,I$9+6&gt;=$D15),1,"")</f>
      </c>
      <c r="J15" s="15">
        <f>IF(AND(J$9&lt;=$E15,J$9+6&gt;=$D15),1,"")</f>
      </c>
      <c r="K15" s="15">
        <f>IF(AND(K$9&lt;=$E15,K$9+6&gt;=$D15),1,"")</f>
      </c>
      <c r="L15" s="15">
        <f>IF(AND(L$9&lt;=$E15,L$9+6&gt;=$D15),1,"")</f>
      </c>
      <c r="M15" s="15">
        <f>IF(AND(M$9&lt;=$E15,M$9+6&gt;=$D15),1,"")</f>
      </c>
      <c r="N15" s="15">
        <f>IF(AND(N$9&lt;=$E15,N$9+6&gt;=$D15),1,"")</f>
      </c>
      <c r="O15" s="15">
        <f>IF(AND(O$9&lt;=$E15,O$9+6&gt;=$D15),1,"")</f>
      </c>
      <c r="P15" s="15">
        <f>IF(AND(P$9&lt;=$E15,P$9+6&gt;=$D15),1,"")</f>
      </c>
      <c r="Q15" s="15">
        <f>IF(AND(Q$9&lt;=$E15,Q$9+6&gt;=$D15),1,"")</f>
      </c>
      <c r="R15" s="15">
        <f>IF(AND(R$9&lt;=$E15,R$9+6&gt;=$D15),1,"")</f>
      </c>
      <c r="S15" s="15">
        <f>IF(AND(S$9&lt;=$E15,S$9+6&gt;=$D15),1,"")</f>
      </c>
      <c r="T15" s="15">
        <f>IF(AND(T$9&lt;=$E15,T$9+6&gt;=$D15),1,"")</f>
      </c>
      <c r="U15" s="15">
        <f>IF(AND(U$9&lt;=$E15,U$9+6&gt;=$D15),1,"")</f>
      </c>
      <c r="V15" s="15">
        <f>IF(AND(V$9&lt;=$E15,V$9+6&gt;=$D15),1,"")</f>
      </c>
      <c r="W15" s="15">
        <f>IF(AND(W$9&lt;=$E15,W$9+6&gt;=$D15),1,"")</f>
      </c>
      <c r="X15" s="15">
        <f>IF(AND(X$9&lt;=$E15,X$9+6&gt;=$D15),1,"")</f>
      </c>
      <c r="Y15" s="15">
        <f>IF(AND(Y$9&lt;=$E15,Y$9+6&gt;=$D15),1,"")</f>
      </c>
      <c r="Z15" s="15">
        <f>IF(AND(Z$9&lt;=$E15,Z$9+6&gt;=$D15),1,"")</f>
      </c>
      <c r="AA15" s="15">
        <f>IF(AND(AA$9&lt;=$E15,AA$9+6&gt;=$D15),1,"")</f>
      </c>
      <c r="AB15" s="15">
        <f>IF(AND(AB$9&lt;=$E15,AB$9+6&gt;=$D15),1,"")</f>
      </c>
      <c r="AC15" s="15">
        <f>IF(AND(AC$9&lt;=$E15,AC$9+6&gt;=$D15),1,"")</f>
      </c>
      <c r="AD15" s="15">
        <f>IF(AND(AD$9&lt;=$E15,AD$9+6&gt;=$D15),1,"")</f>
      </c>
      <c r="AE15" s="15">
        <f>IF(AND(AE$9&lt;=$E15,AE$9+6&gt;=$D15),1,"")</f>
      </c>
      <c r="AF15" s="15">
        <f>IF(AND(AF$9&lt;=$E15,AF$9+6&gt;=$D15),1,"")</f>
      </c>
      <c r="AG15" s="15">
        <f>IF(AND(AG$9&lt;=$E15,AG$9+6&gt;=$D15),1,"")</f>
      </c>
      <c r="AH15" s="15">
        <f>IF(AND(AH$9&lt;=$E15,AH$9+6&gt;=$D15),1,"")</f>
      </c>
      <c r="AI15" s="15">
        <f>IF(AND(AI$9&lt;=$E15,AI$9+6&gt;=$D15),1,"")</f>
      </c>
      <c r="AJ15" s="15">
        <f>IF(AND(AJ$9&lt;=$E15,AJ$9+6&gt;=$D15),1,"")</f>
      </c>
      <c r="AK15" s="15">
        <f>IF(AND(AK$9&lt;=$E15,AK$9+6&gt;=$D15),1,"")</f>
      </c>
      <c r="AL15" s="15">
        <f>IF(AND(AL$9&lt;=$E15,AL$9+6&gt;=$D15),1,"")</f>
      </c>
    </row>
    <row r="16" ht="22" customHeight="1" spans="1:38" x14ac:dyDescent="0.25">
      <c r="A16" s="10">
        <v>7</v>
      </c>
      <c r="B16" s="11" t="s">
        <v>21</v>
      </c>
      <c r="C16" s="12">
        <v>0.1</v>
      </c>
      <c r="D16" s="13">
        <f>E15+1</f>
      </c>
      <c r="E16" s="13">
        <f>MAX(D16,$D$4+ROUND(($D$5-$D$4+1)*SUM($C$10:C16)/SUM($C$10:$C$20),0)-1)</f>
      </c>
      <c r="F16" s="10">
        <f>E16-D16+1</f>
      </c>
      <c r="G16" s="10" t="s">
        <v>15</v>
      </c>
      <c r="H16" s="14"/>
      <c r="I16" s="15">
        <f>IF(AND(I$9&lt;=$E16,I$9+6&gt;=$D16),1,"")</f>
      </c>
      <c r="J16" s="15">
        <f>IF(AND(J$9&lt;=$E16,J$9+6&gt;=$D16),1,"")</f>
      </c>
      <c r="K16" s="15">
        <f>IF(AND(K$9&lt;=$E16,K$9+6&gt;=$D16),1,"")</f>
      </c>
      <c r="L16" s="15">
        <f>IF(AND(L$9&lt;=$E16,L$9+6&gt;=$D16),1,"")</f>
      </c>
      <c r="M16" s="15">
        <f>IF(AND(M$9&lt;=$E16,M$9+6&gt;=$D16),1,"")</f>
      </c>
      <c r="N16" s="15">
        <f>IF(AND(N$9&lt;=$E16,N$9+6&gt;=$D16),1,"")</f>
      </c>
      <c r="O16" s="15">
        <f>IF(AND(O$9&lt;=$E16,O$9+6&gt;=$D16),1,"")</f>
      </c>
      <c r="P16" s="15">
        <f>IF(AND(P$9&lt;=$E16,P$9+6&gt;=$D16),1,"")</f>
      </c>
      <c r="Q16" s="15">
        <f>IF(AND(Q$9&lt;=$E16,Q$9+6&gt;=$D16),1,"")</f>
      </c>
      <c r="R16" s="15">
        <f>IF(AND(R$9&lt;=$E16,R$9+6&gt;=$D16),1,"")</f>
      </c>
      <c r="S16" s="15">
        <f>IF(AND(S$9&lt;=$E16,S$9+6&gt;=$D16),1,"")</f>
      </c>
      <c r="T16" s="15">
        <f>IF(AND(T$9&lt;=$E16,T$9+6&gt;=$D16),1,"")</f>
      </c>
      <c r="U16" s="15">
        <f>IF(AND(U$9&lt;=$E16,U$9+6&gt;=$D16),1,"")</f>
      </c>
      <c r="V16" s="15">
        <f>IF(AND(V$9&lt;=$E16,V$9+6&gt;=$D16),1,"")</f>
      </c>
      <c r="W16" s="15">
        <f>IF(AND(W$9&lt;=$E16,W$9+6&gt;=$D16),1,"")</f>
      </c>
      <c r="X16" s="15">
        <f>IF(AND(X$9&lt;=$E16,X$9+6&gt;=$D16),1,"")</f>
      </c>
      <c r="Y16" s="15">
        <f>IF(AND(Y$9&lt;=$E16,Y$9+6&gt;=$D16),1,"")</f>
      </c>
      <c r="Z16" s="15">
        <f>IF(AND(Z$9&lt;=$E16,Z$9+6&gt;=$D16),1,"")</f>
      </c>
      <c r="AA16" s="15">
        <f>IF(AND(AA$9&lt;=$E16,AA$9+6&gt;=$D16),1,"")</f>
      </c>
      <c r="AB16" s="15">
        <f>IF(AND(AB$9&lt;=$E16,AB$9+6&gt;=$D16),1,"")</f>
      </c>
      <c r="AC16" s="15">
        <f>IF(AND(AC$9&lt;=$E16,AC$9+6&gt;=$D16),1,"")</f>
      </c>
      <c r="AD16" s="15">
        <f>IF(AND(AD$9&lt;=$E16,AD$9+6&gt;=$D16),1,"")</f>
      </c>
      <c r="AE16" s="15">
        <f>IF(AND(AE$9&lt;=$E16,AE$9+6&gt;=$D16),1,"")</f>
      </c>
      <c r="AF16" s="15">
        <f>IF(AND(AF$9&lt;=$E16,AF$9+6&gt;=$D16),1,"")</f>
      </c>
      <c r="AG16" s="15">
        <f>IF(AND(AG$9&lt;=$E16,AG$9+6&gt;=$D16),1,"")</f>
      </c>
      <c r="AH16" s="15">
        <f>IF(AND(AH$9&lt;=$E16,AH$9+6&gt;=$D16),1,"")</f>
      </c>
      <c r="AI16" s="15">
        <f>IF(AND(AI$9&lt;=$E16,AI$9+6&gt;=$D16),1,"")</f>
      </c>
      <c r="AJ16" s="15">
        <f>IF(AND(AJ$9&lt;=$E16,AJ$9+6&gt;=$D16),1,"")</f>
      </c>
      <c r="AK16" s="15">
        <f>IF(AND(AK$9&lt;=$E16,AK$9+6&gt;=$D16),1,"")</f>
      </c>
      <c r="AL16" s="15">
        <f>IF(AND(AL$9&lt;=$E16,AL$9+6&gt;=$D16),1,"")</f>
      </c>
    </row>
    <row r="17" ht="22" customHeight="1" spans="1:38" x14ac:dyDescent="0.25">
      <c r="A17" s="16">
        <v>8</v>
      </c>
      <c r="B17" s="17" t="s">
        <v>22</v>
      </c>
      <c r="C17" s="12">
        <v>0.1</v>
      </c>
      <c r="D17" s="18">
        <f>E16+1</f>
      </c>
      <c r="E17" s="18">
        <f>MAX(D17,$D$4+ROUND(($D$5-$D$4+1)*SUM($C$10:C17)/SUM($C$10:$C$20),0)-1)</f>
      </c>
      <c r="F17" s="16">
        <f>E17-D17+1</f>
      </c>
      <c r="G17" s="16" t="s">
        <v>15</v>
      </c>
      <c r="H17" s="19"/>
      <c r="I17" s="15">
        <f>IF(AND(I$9&lt;=$E17,I$9+6&gt;=$D17),1,"")</f>
      </c>
      <c r="J17" s="15">
        <f>IF(AND(J$9&lt;=$E17,J$9+6&gt;=$D17),1,"")</f>
      </c>
      <c r="K17" s="15">
        <f>IF(AND(K$9&lt;=$E17,K$9+6&gt;=$D17),1,"")</f>
      </c>
      <c r="L17" s="15">
        <f>IF(AND(L$9&lt;=$E17,L$9+6&gt;=$D17),1,"")</f>
      </c>
      <c r="M17" s="15">
        <f>IF(AND(M$9&lt;=$E17,M$9+6&gt;=$D17),1,"")</f>
      </c>
      <c r="N17" s="15">
        <f>IF(AND(N$9&lt;=$E17,N$9+6&gt;=$D17),1,"")</f>
      </c>
      <c r="O17" s="15">
        <f>IF(AND(O$9&lt;=$E17,O$9+6&gt;=$D17),1,"")</f>
      </c>
      <c r="P17" s="15">
        <f>IF(AND(P$9&lt;=$E17,P$9+6&gt;=$D17),1,"")</f>
      </c>
      <c r="Q17" s="15">
        <f>IF(AND(Q$9&lt;=$E17,Q$9+6&gt;=$D17),1,"")</f>
      </c>
      <c r="R17" s="15">
        <f>IF(AND(R$9&lt;=$E17,R$9+6&gt;=$D17),1,"")</f>
      </c>
      <c r="S17" s="15">
        <f>IF(AND(S$9&lt;=$E17,S$9+6&gt;=$D17),1,"")</f>
      </c>
      <c r="T17" s="15">
        <f>IF(AND(T$9&lt;=$E17,T$9+6&gt;=$D17),1,"")</f>
      </c>
      <c r="U17" s="15">
        <f>IF(AND(U$9&lt;=$E17,U$9+6&gt;=$D17),1,"")</f>
      </c>
      <c r="V17" s="15">
        <f>IF(AND(V$9&lt;=$E17,V$9+6&gt;=$D17),1,"")</f>
      </c>
      <c r="W17" s="15">
        <f>IF(AND(W$9&lt;=$E17,W$9+6&gt;=$D17),1,"")</f>
      </c>
      <c r="X17" s="15">
        <f>IF(AND(X$9&lt;=$E17,X$9+6&gt;=$D17),1,"")</f>
      </c>
      <c r="Y17" s="15">
        <f>IF(AND(Y$9&lt;=$E17,Y$9+6&gt;=$D17),1,"")</f>
      </c>
      <c r="Z17" s="15">
        <f>IF(AND(Z$9&lt;=$E17,Z$9+6&gt;=$D17),1,"")</f>
      </c>
      <c r="AA17" s="15">
        <f>IF(AND(AA$9&lt;=$E17,AA$9+6&gt;=$D17),1,"")</f>
      </c>
      <c r="AB17" s="15">
        <f>IF(AND(AB$9&lt;=$E17,AB$9+6&gt;=$D17),1,"")</f>
      </c>
      <c r="AC17" s="15">
        <f>IF(AND(AC$9&lt;=$E17,AC$9+6&gt;=$D17),1,"")</f>
      </c>
      <c r="AD17" s="15">
        <f>IF(AND(AD$9&lt;=$E17,AD$9+6&gt;=$D17),1,"")</f>
      </c>
      <c r="AE17" s="15">
        <f>IF(AND(AE$9&lt;=$E17,AE$9+6&gt;=$D17),1,"")</f>
      </c>
      <c r="AF17" s="15">
        <f>IF(AND(AF$9&lt;=$E17,AF$9+6&gt;=$D17),1,"")</f>
      </c>
      <c r="AG17" s="15">
        <f>IF(AND(AG$9&lt;=$E17,AG$9+6&gt;=$D17),1,"")</f>
      </c>
      <c r="AH17" s="15">
        <f>IF(AND(AH$9&lt;=$E17,AH$9+6&gt;=$D17),1,"")</f>
      </c>
      <c r="AI17" s="15">
        <f>IF(AND(AI$9&lt;=$E17,AI$9+6&gt;=$D17),1,"")</f>
      </c>
      <c r="AJ17" s="15">
        <f>IF(AND(AJ$9&lt;=$E17,AJ$9+6&gt;=$D17),1,"")</f>
      </c>
      <c r="AK17" s="15">
        <f>IF(AND(AK$9&lt;=$E17,AK$9+6&gt;=$D17),1,"")</f>
      </c>
      <c r="AL17" s="15">
        <f>IF(AND(AL$9&lt;=$E17,AL$9+6&gt;=$D17),1,"")</f>
      </c>
    </row>
    <row r="18" ht="22" customHeight="1" spans="1:38" x14ac:dyDescent="0.25">
      <c r="A18" s="10">
        <v>9</v>
      </c>
      <c r="B18" s="11" t="s">
        <v>23</v>
      </c>
      <c r="C18" s="12">
        <v>0.05</v>
      </c>
      <c r="D18" s="13">
        <f>E17+1</f>
      </c>
      <c r="E18" s="13">
        <f>MAX(D18,$D$4+ROUND(($D$5-$D$4+1)*SUM($C$10:C18)/SUM($C$10:$C$20),0)-1)</f>
      </c>
      <c r="F18" s="10">
        <f>E18-D18+1</f>
      </c>
      <c r="G18" s="10" t="s">
        <v>15</v>
      </c>
      <c r="H18" s="14"/>
      <c r="I18" s="15">
        <f>IF(AND(I$9&lt;=$E18,I$9+6&gt;=$D18),1,"")</f>
      </c>
      <c r="J18" s="15">
        <f>IF(AND(J$9&lt;=$E18,J$9+6&gt;=$D18),1,"")</f>
      </c>
      <c r="K18" s="15">
        <f>IF(AND(K$9&lt;=$E18,K$9+6&gt;=$D18),1,"")</f>
      </c>
      <c r="L18" s="15">
        <f>IF(AND(L$9&lt;=$E18,L$9+6&gt;=$D18),1,"")</f>
      </c>
      <c r="M18" s="15">
        <f>IF(AND(M$9&lt;=$E18,M$9+6&gt;=$D18),1,"")</f>
      </c>
      <c r="N18" s="15">
        <f>IF(AND(N$9&lt;=$E18,N$9+6&gt;=$D18),1,"")</f>
      </c>
      <c r="O18" s="15">
        <f>IF(AND(O$9&lt;=$E18,O$9+6&gt;=$D18),1,"")</f>
      </c>
      <c r="P18" s="15">
        <f>IF(AND(P$9&lt;=$E18,P$9+6&gt;=$D18),1,"")</f>
      </c>
      <c r="Q18" s="15">
        <f>IF(AND(Q$9&lt;=$E18,Q$9+6&gt;=$D18),1,"")</f>
      </c>
      <c r="R18" s="15">
        <f>IF(AND(R$9&lt;=$E18,R$9+6&gt;=$D18),1,"")</f>
      </c>
      <c r="S18" s="15">
        <f>IF(AND(S$9&lt;=$E18,S$9+6&gt;=$D18),1,"")</f>
      </c>
      <c r="T18" s="15">
        <f>IF(AND(T$9&lt;=$E18,T$9+6&gt;=$D18),1,"")</f>
      </c>
      <c r="U18" s="15">
        <f>IF(AND(U$9&lt;=$E18,U$9+6&gt;=$D18),1,"")</f>
      </c>
      <c r="V18" s="15">
        <f>IF(AND(V$9&lt;=$E18,V$9+6&gt;=$D18),1,"")</f>
      </c>
      <c r="W18" s="15">
        <f>IF(AND(W$9&lt;=$E18,W$9+6&gt;=$D18),1,"")</f>
      </c>
      <c r="X18" s="15">
        <f>IF(AND(X$9&lt;=$E18,X$9+6&gt;=$D18),1,"")</f>
      </c>
      <c r="Y18" s="15">
        <f>IF(AND(Y$9&lt;=$E18,Y$9+6&gt;=$D18),1,"")</f>
      </c>
      <c r="Z18" s="15">
        <f>IF(AND(Z$9&lt;=$E18,Z$9+6&gt;=$D18),1,"")</f>
      </c>
      <c r="AA18" s="15">
        <f>IF(AND(AA$9&lt;=$E18,AA$9+6&gt;=$D18),1,"")</f>
      </c>
      <c r="AB18" s="15">
        <f>IF(AND(AB$9&lt;=$E18,AB$9+6&gt;=$D18),1,"")</f>
      </c>
      <c r="AC18" s="15">
        <f>IF(AND(AC$9&lt;=$E18,AC$9+6&gt;=$D18),1,"")</f>
      </c>
      <c r="AD18" s="15">
        <f>IF(AND(AD$9&lt;=$E18,AD$9+6&gt;=$D18),1,"")</f>
      </c>
      <c r="AE18" s="15">
        <f>IF(AND(AE$9&lt;=$E18,AE$9+6&gt;=$D18),1,"")</f>
      </c>
      <c r="AF18" s="15">
        <f>IF(AND(AF$9&lt;=$E18,AF$9+6&gt;=$D18),1,"")</f>
      </c>
      <c r="AG18" s="15">
        <f>IF(AND(AG$9&lt;=$E18,AG$9+6&gt;=$D18),1,"")</f>
      </c>
      <c r="AH18" s="15">
        <f>IF(AND(AH$9&lt;=$E18,AH$9+6&gt;=$D18),1,"")</f>
      </c>
      <c r="AI18" s="15">
        <f>IF(AND(AI$9&lt;=$E18,AI$9+6&gt;=$D18),1,"")</f>
      </c>
      <c r="AJ18" s="15">
        <f>IF(AND(AJ$9&lt;=$E18,AJ$9+6&gt;=$D18),1,"")</f>
      </c>
      <c r="AK18" s="15">
        <f>IF(AND(AK$9&lt;=$E18,AK$9+6&gt;=$D18),1,"")</f>
      </c>
      <c r="AL18" s="15">
        <f>IF(AND(AL$9&lt;=$E18,AL$9+6&gt;=$D18),1,"")</f>
      </c>
    </row>
    <row r="19" ht="22" customHeight="1" spans="1:38" x14ac:dyDescent="0.25">
      <c r="A19" s="16">
        <v>10</v>
      </c>
      <c r="B19" s="17" t="s">
        <v>24</v>
      </c>
      <c r="C19" s="12">
        <v>0.1</v>
      </c>
      <c r="D19" s="18">
        <f>E18+1</f>
      </c>
      <c r="E19" s="18">
        <f>MAX(D19,$D$4+ROUND(($D$5-$D$4+1)*SUM($C$10:C19)/SUM($C$10:$C$20),0)-1)</f>
      </c>
      <c r="F19" s="16">
        <f>E19-D19+1</f>
      </c>
      <c r="G19" s="16" t="s">
        <v>15</v>
      </c>
      <c r="H19" s="19"/>
      <c r="I19" s="15">
        <f>IF(AND(I$9&lt;=$E19,I$9+6&gt;=$D19),1,"")</f>
      </c>
      <c r="J19" s="15">
        <f>IF(AND(J$9&lt;=$E19,J$9+6&gt;=$D19),1,"")</f>
      </c>
      <c r="K19" s="15">
        <f>IF(AND(K$9&lt;=$E19,K$9+6&gt;=$D19),1,"")</f>
      </c>
      <c r="L19" s="15">
        <f>IF(AND(L$9&lt;=$E19,L$9+6&gt;=$D19),1,"")</f>
      </c>
      <c r="M19" s="15">
        <f>IF(AND(M$9&lt;=$E19,M$9+6&gt;=$D19),1,"")</f>
      </c>
      <c r="N19" s="15">
        <f>IF(AND(N$9&lt;=$E19,N$9+6&gt;=$D19),1,"")</f>
      </c>
      <c r="O19" s="15">
        <f>IF(AND(O$9&lt;=$E19,O$9+6&gt;=$D19),1,"")</f>
      </c>
      <c r="P19" s="15">
        <f>IF(AND(P$9&lt;=$E19,P$9+6&gt;=$D19),1,"")</f>
      </c>
      <c r="Q19" s="15">
        <f>IF(AND(Q$9&lt;=$E19,Q$9+6&gt;=$D19),1,"")</f>
      </c>
      <c r="R19" s="15">
        <f>IF(AND(R$9&lt;=$E19,R$9+6&gt;=$D19),1,"")</f>
      </c>
      <c r="S19" s="15">
        <f>IF(AND(S$9&lt;=$E19,S$9+6&gt;=$D19),1,"")</f>
      </c>
      <c r="T19" s="15">
        <f>IF(AND(T$9&lt;=$E19,T$9+6&gt;=$D19),1,"")</f>
      </c>
      <c r="U19" s="15">
        <f>IF(AND(U$9&lt;=$E19,U$9+6&gt;=$D19),1,"")</f>
      </c>
      <c r="V19" s="15">
        <f>IF(AND(V$9&lt;=$E19,V$9+6&gt;=$D19),1,"")</f>
      </c>
      <c r="W19" s="15">
        <f>IF(AND(W$9&lt;=$E19,W$9+6&gt;=$D19),1,"")</f>
      </c>
      <c r="X19" s="15">
        <f>IF(AND(X$9&lt;=$E19,X$9+6&gt;=$D19),1,"")</f>
      </c>
      <c r="Y19" s="15">
        <f>IF(AND(Y$9&lt;=$E19,Y$9+6&gt;=$D19),1,"")</f>
      </c>
      <c r="Z19" s="15">
        <f>IF(AND(Z$9&lt;=$E19,Z$9+6&gt;=$D19),1,"")</f>
      </c>
      <c r="AA19" s="15">
        <f>IF(AND(AA$9&lt;=$E19,AA$9+6&gt;=$D19),1,"")</f>
      </c>
      <c r="AB19" s="15">
        <f>IF(AND(AB$9&lt;=$E19,AB$9+6&gt;=$D19),1,"")</f>
      </c>
      <c r="AC19" s="15">
        <f>IF(AND(AC$9&lt;=$E19,AC$9+6&gt;=$D19),1,"")</f>
      </c>
      <c r="AD19" s="15">
        <f>IF(AND(AD$9&lt;=$E19,AD$9+6&gt;=$D19),1,"")</f>
      </c>
      <c r="AE19" s="15">
        <f>IF(AND(AE$9&lt;=$E19,AE$9+6&gt;=$D19),1,"")</f>
      </c>
      <c r="AF19" s="15">
        <f>IF(AND(AF$9&lt;=$E19,AF$9+6&gt;=$D19),1,"")</f>
      </c>
      <c r="AG19" s="15">
        <f>IF(AND(AG$9&lt;=$E19,AG$9+6&gt;=$D19),1,"")</f>
      </c>
      <c r="AH19" s="15">
        <f>IF(AND(AH$9&lt;=$E19,AH$9+6&gt;=$D19),1,"")</f>
      </c>
      <c r="AI19" s="15">
        <f>IF(AND(AI$9&lt;=$E19,AI$9+6&gt;=$D19),1,"")</f>
      </c>
      <c r="AJ19" s="15">
        <f>IF(AND(AJ$9&lt;=$E19,AJ$9+6&gt;=$D19),1,"")</f>
      </c>
      <c r="AK19" s="15">
        <f>IF(AND(AK$9&lt;=$E19,AK$9+6&gt;=$D19),1,"")</f>
      </c>
      <c r="AL19" s="15">
        <f>IF(AND(AL$9&lt;=$E19,AL$9+6&gt;=$D19),1,"")</f>
      </c>
    </row>
    <row r="20" ht="22" customHeight="1" spans="1:38" x14ac:dyDescent="0.25">
      <c r="A20" s="10">
        <v>11</v>
      </c>
      <c r="B20" s="11" t="s">
        <v>25</v>
      </c>
      <c r="C20" s="12">
        <v>0.05</v>
      </c>
      <c r="D20" s="13">
        <f>E19+1</f>
      </c>
      <c r="E20" s="13">
        <f>$D$5</f>
      </c>
      <c r="F20" s="10">
        <f>E20-D20+1</f>
      </c>
      <c r="G20" s="10" t="s">
        <v>15</v>
      </c>
      <c r="H20" s="14"/>
      <c r="I20" s="15">
        <f>IF(AND(I$9&lt;=$E20,I$9+6&gt;=$D20),1,"")</f>
      </c>
      <c r="J20" s="15">
        <f>IF(AND(J$9&lt;=$E20,J$9+6&gt;=$D20),1,"")</f>
      </c>
      <c r="K20" s="15">
        <f>IF(AND(K$9&lt;=$E20,K$9+6&gt;=$D20),1,"")</f>
      </c>
      <c r="L20" s="15">
        <f>IF(AND(L$9&lt;=$E20,L$9+6&gt;=$D20),1,"")</f>
      </c>
      <c r="M20" s="15">
        <f>IF(AND(M$9&lt;=$E20,M$9+6&gt;=$D20),1,"")</f>
      </c>
      <c r="N20" s="15">
        <f>IF(AND(N$9&lt;=$E20,N$9+6&gt;=$D20),1,"")</f>
      </c>
      <c r="O20" s="15">
        <f>IF(AND(O$9&lt;=$E20,O$9+6&gt;=$D20),1,"")</f>
      </c>
      <c r="P20" s="15">
        <f>IF(AND(P$9&lt;=$E20,P$9+6&gt;=$D20),1,"")</f>
      </c>
      <c r="Q20" s="15">
        <f>IF(AND(Q$9&lt;=$E20,Q$9+6&gt;=$D20),1,"")</f>
      </c>
      <c r="R20" s="15">
        <f>IF(AND(R$9&lt;=$E20,R$9+6&gt;=$D20),1,"")</f>
      </c>
      <c r="S20" s="15">
        <f>IF(AND(S$9&lt;=$E20,S$9+6&gt;=$D20),1,"")</f>
      </c>
      <c r="T20" s="15">
        <f>IF(AND(T$9&lt;=$E20,T$9+6&gt;=$D20),1,"")</f>
      </c>
      <c r="U20" s="15">
        <f>IF(AND(U$9&lt;=$E20,U$9+6&gt;=$D20),1,"")</f>
      </c>
      <c r="V20" s="15">
        <f>IF(AND(V$9&lt;=$E20,V$9+6&gt;=$D20),1,"")</f>
      </c>
      <c r="W20" s="15">
        <f>IF(AND(W$9&lt;=$E20,W$9+6&gt;=$D20),1,"")</f>
      </c>
      <c r="X20" s="15">
        <f>IF(AND(X$9&lt;=$E20,X$9+6&gt;=$D20),1,"")</f>
      </c>
      <c r="Y20" s="15">
        <f>IF(AND(Y$9&lt;=$E20,Y$9+6&gt;=$D20),1,"")</f>
      </c>
      <c r="Z20" s="15">
        <f>IF(AND(Z$9&lt;=$E20,Z$9+6&gt;=$D20),1,"")</f>
      </c>
      <c r="AA20" s="15">
        <f>IF(AND(AA$9&lt;=$E20,AA$9+6&gt;=$D20),1,"")</f>
      </c>
      <c r="AB20" s="15">
        <f>IF(AND(AB$9&lt;=$E20,AB$9+6&gt;=$D20),1,"")</f>
      </c>
      <c r="AC20" s="15">
        <f>IF(AND(AC$9&lt;=$E20,AC$9+6&gt;=$D20),1,"")</f>
      </c>
      <c r="AD20" s="15">
        <f>IF(AND(AD$9&lt;=$E20,AD$9+6&gt;=$D20),1,"")</f>
      </c>
      <c r="AE20" s="15">
        <f>IF(AND(AE$9&lt;=$E20,AE$9+6&gt;=$D20),1,"")</f>
      </c>
      <c r="AF20" s="15">
        <f>IF(AND(AF$9&lt;=$E20,AF$9+6&gt;=$D20),1,"")</f>
      </c>
      <c r="AG20" s="15">
        <f>IF(AND(AG$9&lt;=$E20,AG$9+6&gt;=$D20),1,"")</f>
      </c>
      <c r="AH20" s="15">
        <f>IF(AND(AH$9&lt;=$E20,AH$9+6&gt;=$D20),1,"")</f>
      </c>
      <c r="AI20" s="15">
        <f>IF(AND(AI$9&lt;=$E20,AI$9+6&gt;=$D20),1,"")</f>
      </c>
      <c r="AJ20" s="15">
        <f>IF(AND(AJ$9&lt;=$E20,AJ$9+6&gt;=$D20),1,"")</f>
      </c>
      <c r="AK20" s="15">
        <f>IF(AND(AK$9&lt;=$E20,AK$9+6&gt;=$D20),1,"")</f>
      </c>
      <c r="AL20" s="15">
        <f>IF(AND(AL$9&lt;=$E20,AL$9+6&gt;=$D20),1,"")</f>
      </c>
    </row>
    <row r="22" ht="30" customHeight="1" spans="1:8" x14ac:dyDescent="0.25">
      <c r="A22" s="20" t="s">
        <v>26</v>
      </c>
      <c r="B22" s="20"/>
      <c r="C22" s="20"/>
      <c r="D22" s="20"/>
      <c r="E22" s="20"/>
      <c r="F22" s="20"/>
      <c r="G22" s="20"/>
      <c r="H22" s="20"/>
    </row>
    <row r="23" spans="1:8" x14ac:dyDescent="0.25">
      <c r="A23" s="21" t="s">
        <v>27</v>
      </c>
      <c r="B23" s="21"/>
      <c r="C23" s="21"/>
      <c r="D23" s="21"/>
      <c r="E23" s="21"/>
      <c r="F23" s="21"/>
      <c r="G23" s="21"/>
      <c r="H23" s="21"/>
    </row>
  </sheetData>
  <mergeCells count="5">
    <mergeCell ref="A1:H1"/>
    <mergeCell ref="A2:H2"/>
    <mergeCell ref="E7:H7"/>
    <mergeCell ref="A22:H22"/>
    <mergeCell ref="A23:H23"/>
  </mergeCells>
  <conditionalFormatting sqref="I10:AL20">
    <cfRule type="cellIs" dxfId="0" priority="1" operator="equal">
      <formula>1</formula>
    </cfRule>
  </conditionalFormatting>
  <conditionalFormatting sqref="G10:G20">
    <cfRule type="containsText" dxfId="1" priority="2">
      <formula>NOT(ISERROR(SEARCH("erledigt",G10)))</formula>
    </cfRule>
    <cfRule type="containsText" dxfId="2" priority="3">
      <formula>NOT(ISERROR(SEARCH("in Arbeit",G10)))</formula>
    </cfRule>
  </conditionalFormatting>
  <conditionalFormatting sqref="I9:AL9">
    <cfRule type="expression" dxfId="3" priority="4">
      <formula>AND(I$9&lt;=TODAY(),I$9+6&gt;=TODAY())</formula>
    </cfRule>
  </conditionalFormatting>
  <dataValidations count="1">
    <dataValidation type="list" allowBlank="1" sqref="G10:G20">
      <formula1>"offen,in Arbeit,erledigt"</formula1>
    </dataValidation>
  </dataValidations>
  <hyperlinks>
    <hyperlink ref="A23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&amp;L&amp;8Vorlage von abschlussarbeit-hilfe.de&amp;R&amp;8Seite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22" t="s">
        <v>28</v>
      </c>
    </row>
    <row r="3" spans="2:2" x14ac:dyDescent="0.25">
      <c r="B3" s="23" t="s">
        <v>29</v>
      </c>
    </row>
    <row r="4" spans="2:2" x14ac:dyDescent="0.25">
      <c r="B4" s="23" t="s">
        <v>30</v>
      </c>
    </row>
    <row r="5" spans="2:2" x14ac:dyDescent="0.25">
      <c r="B5" s="23" t="s">
        <v>31</v>
      </c>
    </row>
    <row r="6" spans="2:2" x14ac:dyDescent="0.25">
      <c r="B6" s="23" t="s">
        <v>32</v>
      </c>
    </row>
    <row r="7" spans="2:2" x14ac:dyDescent="0.25">
      <c r="B7" s="23" t="s">
        <v>33</v>
      </c>
    </row>
    <row r="8" spans="2:2" x14ac:dyDescent="0.25">
      <c r="B8" s="23" t="s">
        <v>34</v>
      </c>
    </row>
    <row r="9" spans="2:2" x14ac:dyDescent="0.25">
      <c r="B9" s="22" t="s">
        <v>35</v>
      </c>
    </row>
    <row r="10" spans="2:2" x14ac:dyDescent="0.25">
      <c r="B10" s="23" t="s">
        <v>36</v>
      </c>
    </row>
    <row r="11" spans="2:2" x14ac:dyDescent="0.25">
      <c r="B11" s="23" t="s">
        <v>37</v>
      </c>
    </row>
    <row r="12" spans="2:2" x14ac:dyDescent="0.25">
      <c r="B12" s="23" t="s">
        <v>38</v>
      </c>
    </row>
    <row r="13" spans="2:2" x14ac:dyDescent="0.25">
      <c r="B13" s="23" t="s">
        <v>34</v>
      </c>
    </row>
    <row r="14" spans="2:2" x14ac:dyDescent="0.25">
      <c r="B14" s="2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Zeitplan</vt:lpstr>
      <vt:lpstr>Anleitung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abschlussarbeit-hilfe.de</dc:creator>
  <dc:title>Zeitplan Abschlussarbeit</dc:title>
  <dc:subject/>
  <dc:description/>
  <cp:keywords/>
  <cp:category/>
  <cp:lastModifiedBy>Unknown</cp:lastModifiedBy>
  <dcterms:created xsi:type="dcterms:W3CDTF">2026-10-25T16:25:26Z</dcterms:created>
  <dcterms:modified xsi:type="dcterms:W3CDTF">2026-10-25T16:25:26Z</dcterms:modified>
</cp:coreProperties>
</file>